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2017 год" sheetId="5" r:id="rId1"/>
  </sheets>
  <definedNames>
    <definedName name="_xlnm.Print_Titles" localSheetId="0">'2017 год'!$9:$10</definedName>
  </definedNames>
  <calcPr calcId="145621"/>
</workbook>
</file>

<file path=xl/calcChain.xml><?xml version="1.0" encoding="utf-8"?>
<calcChain xmlns="http://schemas.openxmlformats.org/spreadsheetml/2006/main">
  <c r="L12" i="5" l="1"/>
  <c r="J8" i="5"/>
  <c r="D11" i="5"/>
  <c r="H11" i="5"/>
  <c r="D52" i="5"/>
  <c r="D47" i="5"/>
  <c r="D44" i="5"/>
  <c r="D38" i="5"/>
  <c r="D36" i="5"/>
  <c r="D32" i="5"/>
  <c r="D26" i="5"/>
  <c r="D22" i="5"/>
  <c r="D20" i="5"/>
  <c r="L15" i="5" l="1"/>
  <c r="F11" i="5"/>
  <c r="J15" i="5"/>
  <c r="K15" i="5"/>
  <c r="H22" i="5" l="1"/>
  <c r="F22" i="5"/>
  <c r="H26" i="5"/>
  <c r="F26" i="5"/>
  <c r="J16" i="5" l="1"/>
  <c r="H38" i="5" l="1"/>
  <c r="J41" i="5"/>
  <c r="F38" i="5"/>
  <c r="K41" i="5"/>
  <c r="L8" i="5" l="1"/>
  <c r="L7" i="5"/>
  <c r="K8" i="5"/>
  <c r="K7" i="5"/>
  <c r="J7" i="5"/>
  <c r="K5" i="5" l="1"/>
  <c r="L41" i="5"/>
  <c r="J25" i="5" l="1"/>
  <c r="J24" i="5"/>
  <c r="L54" i="5" l="1"/>
  <c r="K54" i="5"/>
  <c r="J54" i="5"/>
  <c r="L53" i="5"/>
  <c r="K53" i="5"/>
  <c r="J53" i="5"/>
  <c r="H52" i="5"/>
  <c r="F52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F47" i="5"/>
  <c r="L46" i="5"/>
  <c r="K46" i="5"/>
  <c r="J46" i="5"/>
  <c r="L45" i="5"/>
  <c r="K45" i="5"/>
  <c r="J45" i="5"/>
  <c r="H44" i="5"/>
  <c r="F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K37" i="5"/>
  <c r="I36" i="5"/>
  <c r="H36" i="5"/>
  <c r="F36" i="5"/>
  <c r="L35" i="5"/>
  <c r="K35" i="5"/>
  <c r="J35" i="5"/>
  <c r="L34" i="5"/>
  <c r="K34" i="5"/>
  <c r="J34" i="5"/>
  <c r="L33" i="5"/>
  <c r="K33" i="5"/>
  <c r="J33" i="5"/>
  <c r="H32" i="5"/>
  <c r="F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4" i="5"/>
  <c r="K24" i="5"/>
  <c r="L23" i="5"/>
  <c r="K23" i="5"/>
  <c r="J23" i="5"/>
  <c r="L21" i="5"/>
  <c r="K21" i="5"/>
  <c r="J21" i="5"/>
  <c r="H20" i="5"/>
  <c r="F20" i="5"/>
  <c r="L19" i="5"/>
  <c r="K19" i="5"/>
  <c r="J19" i="5"/>
  <c r="L18" i="5"/>
  <c r="K18" i="5"/>
  <c r="J18" i="5"/>
  <c r="L17" i="5"/>
  <c r="K17" i="5"/>
  <c r="L16" i="5"/>
  <c r="K16" i="5"/>
  <c r="L14" i="5"/>
  <c r="K14" i="5"/>
  <c r="J14" i="5"/>
  <c r="L13" i="5"/>
  <c r="K13" i="5"/>
  <c r="J13" i="5"/>
  <c r="K12" i="5"/>
  <c r="J12" i="5"/>
  <c r="H5" i="5"/>
  <c r="F5" i="5"/>
  <c r="D5" i="5"/>
  <c r="E8" i="5" l="1"/>
  <c r="E7" i="5"/>
  <c r="I7" i="5"/>
  <c r="I8" i="5"/>
  <c r="G8" i="5"/>
  <c r="G7" i="5"/>
  <c r="J5" i="5"/>
  <c r="F55" i="5"/>
  <c r="H55" i="5"/>
  <c r="L52" i="5"/>
  <c r="L36" i="5"/>
  <c r="K36" i="5"/>
  <c r="J52" i="5"/>
  <c r="K20" i="5"/>
  <c r="L5" i="5"/>
  <c r="K11" i="5"/>
  <c r="L47" i="5"/>
  <c r="D55" i="5"/>
  <c r="L38" i="5"/>
  <c r="L26" i="5"/>
  <c r="L20" i="5"/>
  <c r="J22" i="5"/>
  <c r="J11" i="5"/>
  <c r="K22" i="5"/>
  <c r="K32" i="5"/>
  <c r="K44" i="5"/>
  <c r="J47" i="5"/>
  <c r="L22" i="5"/>
  <c r="J26" i="5"/>
  <c r="L32" i="5"/>
  <c r="J38" i="5"/>
  <c r="L44" i="5"/>
  <c r="K47" i="5"/>
  <c r="L11" i="5"/>
  <c r="J20" i="5"/>
  <c r="K26" i="5"/>
  <c r="K38" i="5"/>
  <c r="K52" i="5"/>
  <c r="J32" i="5"/>
  <c r="J44" i="5"/>
  <c r="I26" i="5" l="1"/>
  <c r="I38" i="5"/>
  <c r="M38" i="5" s="1"/>
  <c r="G52" i="5"/>
  <c r="G38" i="5"/>
  <c r="E26" i="5"/>
  <c r="M26" i="5" s="1"/>
  <c r="E20" i="5"/>
  <c r="M20" i="5" s="1"/>
  <c r="M8" i="5"/>
  <c r="I5" i="5"/>
  <c r="G26" i="5"/>
  <c r="E5" i="5"/>
  <c r="M7" i="5"/>
  <c r="I44" i="5"/>
  <c r="K55" i="5"/>
  <c r="L55" i="5"/>
  <c r="E44" i="5"/>
  <c r="E22" i="5"/>
  <c r="E47" i="5"/>
  <c r="E52" i="5"/>
  <c r="M52" i="5" s="1"/>
  <c r="E32" i="5"/>
  <c r="I22" i="5"/>
  <c r="I20" i="5"/>
  <c r="I32" i="5"/>
  <c r="I52" i="5"/>
  <c r="I47" i="5"/>
  <c r="I11" i="5"/>
  <c r="E11" i="5"/>
  <c r="G20" i="5"/>
  <c r="G47" i="5"/>
  <c r="G44" i="5"/>
  <c r="J55" i="5"/>
  <c r="G32" i="5"/>
  <c r="G11" i="5"/>
  <c r="G22" i="5"/>
  <c r="G36" i="5"/>
  <c r="G5" i="5"/>
  <c r="M22" i="5" l="1"/>
  <c r="M32" i="5"/>
  <c r="M44" i="5"/>
  <c r="M47" i="5"/>
  <c r="M5" i="5"/>
  <c r="I55" i="5"/>
  <c r="G55" i="5"/>
  <c r="E55" i="5"/>
  <c r="M11" i="5"/>
  <c r="M55" i="5" l="1"/>
</calcChain>
</file>

<file path=xl/sharedStrings.xml><?xml version="1.0" encoding="utf-8"?>
<sst xmlns="http://schemas.openxmlformats.org/spreadsheetml/2006/main" count="126" uniqueCount="116">
  <si>
    <t>Общегосударственные вопросы</t>
  </si>
  <si>
    <t>Рз Пз</t>
  </si>
  <si>
    <t>01 00</t>
  </si>
  <si>
    <t>01 02</t>
  </si>
  <si>
    <t>01 03</t>
  </si>
  <si>
    <t>01 04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</si>
  <si>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</si>
  <si>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</si>
  <si>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</si>
  <si>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</si>
  <si>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</si>
  <si>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</si>
  <si>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</si>
  <si>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</si>
  <si>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</si>
  <si>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</si>
  <si>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</si>
  <si>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</si>
  <si>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</si>
  <si>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</si>
  <si>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</si>
  <si>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</si>
  <si>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</si>
  <si>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</si>
  <si>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</si>
  <si>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</si>
  <si>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</si>
  <si>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</si>
  <si>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</si>
  <si>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</si>
  <si>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</si>
  <si>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</si>
  <si>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</si>
  <si>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</si>
  <si>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</si>
  <si>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</si>
  <si>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</si>
  <si>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</si>
  <si>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</si>
  <si>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</si>
  <si>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</si>
  <si>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</si>
  <si>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</si>
  <si>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</si>
  <si>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</si>
  <si>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</si>
  <si>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</si>
  <si>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</si>
  <si>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</si>
  <si>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</si>
  <si>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</si>
  <si>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</si>
  <si>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</si>
  <si>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</si>
  <si>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</si>
  <si>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</si>
  <si>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</si>
  <si>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</si>
  <si>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</si>
  <si>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</si>
  <si>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</si>
  <si>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</si>
  <si>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</si>
  <si>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</si>
  <si>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</si>
  <si>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</si>
  <si>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</si>
  <si>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</si>
  <si>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</si>
  <si>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</si>
  <si>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</si>
  <si>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</si>
  <si>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</si>
  <si>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</si>
  <si>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</si>
  <si>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</si>
  <si>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</si>
  <si>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</si>
  <si>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</si>
  <si>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</si>
  <si>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</si>
  <si>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</si>
  <si>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</si>
  <si>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</si>
  <si>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</si>
  <si>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</si>
  <si>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</si>
  <si>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</si>
  <si>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</si>
  <si>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</si>
  <si>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</si>
  <si>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</si>
  <si>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</si>
  <si>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</si>
  <si>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</si>
  <si>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</si>
  <si>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</si>
  <si>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</si>
  <si>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</si>
  <si>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</si>
  <si>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</si>
  <si>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факт.исп.2018г.</t>
  </si>
  <si>
    <t>Другие вопросы в области охраны окружающей среды</t>
  </si>
  <si>
    <t>06 05</t>
  </si>
  <si>
    <t>01 05</t>
  </si>
  <si>
    <t>Судебная система</t>
  </si>
  <si>
    <t>сумма,  тыс.руб.</t>
  </si>
  <si>
    <t>АНАЛИЗ  КОНСОЛИДИРОВАННОГО БЮДЖЕТА МГЛИНСКОГО РАЙОНА за  2019 год</t>
  </si>
  <si>
    <t>факт.исп.2019г.</t>
  </si>
  <si>
    <t>план 2019 год</t>
  </si>
  <si>
    <t xml:space="preserve"> % исп.2019г.               </t>
  </si>
  <si>
    <t>факт.исп. 2018г.</t>
  </si>
  <si>
    <t>2019 год</t>
  </si>
  <si>
    <t>факт.исп. 2019г</t>
  </si>
  <si>
    <t xml:space="preserve"> % исп.за 2019г.               </t>
  </si>
  <si>
    <t>откл факт.2019г.от факт.2018г.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</si>
</sst>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/>
    </xf>
    <xf numFmtId="4" fontId="12" fillId="0" borderId="1" xfId="0" applyNumberFormat="1" applyFont="1" applyBorder="1"/>
    <xf numFmtId="164" fontId="13" fillId="0" borderId="1" xfId="0" applyNumberFormat="1" applyFont="1" applyBorder="1"/>
    <xf numFmtId="4" fontId="13" fillId="0" borderId="1" xfId="0" applyNumberFormat="1" applyFont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right"/>
    </xf>
    <xf numFmtId="2" fontId="12" fillId="0" borderId="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workbookViewId="0">
      <selection activeCell="H54" sqref="H54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customWidth="1"/>
    <col min="7" max="7" width="11.42578125" customWidth="1"/>
    <col min="8" max="8" width="15.7109375" customWidth="1"/>
    <col min="9" max="9" width="10.5703125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8" t="s">
        <v>107</v>
      </c>
      <c r="C2" s="58"/>
      <c r="D2" s="58"/>
      <c r="E2" s="58"/>
      <c r="F2" s="58"/>
      <c r="G2" s="58"/>
      <c r="H2" s="58"/>
      <c r="I2" s="58"/>
      <c r="J2" s="58"/>
      <c r="K2" s="58"/>
    </row>
    <row r="3" spans="1:15" ht="30" customHeight="1" x14ac:dyDescent="0.3">
      <c r="B3" s="59" t="s">
        <v>89</v>
      </c>
      <c r="C3" s="17"/>
      <c r="D3" s="55" t="s">
        <v>101</v>
      </c>
      <c r="E3" s="55"/>
      <c r="F3" s="55" t="s">
        <v>109</v>
      </c>
      <c r="G3" s="55"/>
      <c r="H3" s="55" t="s">
        <v>108</v>
      </c>
      <c r="I3" s="55"/>
      <c r="J3" s="56" t="s">
        <v>110</v>
      </c>
      <c r="K3" s="56" t="s">
        <v>97</v>
      </c>
      <c r="L3" s="48" t="s">
        <v>115</v>
      </c>
      <c r="M3" s="49"/>
    </row>
    <row r="4" spans="1:15" ht="32.25" customHeight="1" x14ac:dyDescent="0.3">
      <c r="B4" s="59"/>
      <c r="C4" s="17"/>
      <c r="D4" s="27" t="s">
        <v>96</v>
      </c>
      <c r="E4" s="27" t="s">
        <v>79</v>
      </c>
      <c r="F4" s="27" t="s">
        <v>106</v>
      </c>
      <c r="G4" s="27" t="s">
        <v>79</v>
      </c>
      <c r="H4" s="28" t="s">
        <v>77</v>
      </c>
      <c r="I4" s="28" t="s">
        <v>78</v>
      </c>
      <c r="J4" s="57"/>
      <c r="K4" s="57"/>
      <c r="L4" s="16" t="s">
        <v>82</v>
      </c>
      <c r="M4" s="16" t="s">
        <v>83</v>
      </c>
    </row>
    <row r="5" spans="1:15" ht="23.25" customHeight="1" x14ac:dyDescent="0.3">
      <c r="B5" s="18" t="s">
        <v>84</v>
      </c>
      <c r="C5" s="17"/>
      <c r="D5" s="14">
        <f>D7+D8</f>
        <v>323812.59999999998</v>
      </c>
      <c r="E5" s="41">
        <f>E7+E8</f>
        <v>100</v>
      </c>
      <c r="F5" s="14">
        <f t="shared" ref="F5:M5" si="0">F7+F8</f>
        <v>335082.40000000002</v>
      </c>
      <c r="G5" s="41">
        <f t="shared" si="0"/>
        <v>100</v>
      </c>
      <c r="H5" s="14">
        <f t="shared" si="0"/>
        <v>336466</v>
      </c>
      <c r="I5" s="14">
        <f t="shared" si="0"/>
        <v>100</v>
      </c>
      <c r="J5" s="14">
        <f>H5/F5*100</f>
        <v>100.41291336101207</v>
      </c>
      <c r="K5" s="14">
        <f t="shared" si="0"/>
        <v>1383.5999999999913</v>
      </c>
      <c r="L5" s="14">
        <f t="shared" si="0"/>
        <v>12653.399999999994</v>
      </c>
      <c r="M5" s="41">
        <f t="shared" si="0"/>
        <v>-7.1054273576010019E-15</v>
      </c>
      <c r="N5" s="19"/>
      <c r="O5" s="19"/>
    </row>
    <row r="6" spans="1:15" ht="16.5" customHeight="1" x14ac:dyDescent="0.3">
      <c r="B6" s="39" t="s">
        <v>85</v>
      </c>
      <c r="C6" s="17"/>
      <c r="D6" s="14"/>
      <c r="E6" s="41"/>
      <c r="F6" s="14"/>
      <c r="G6" s="41"/>
      <c r="H6" s="14"/>
      <c r="I6" s="14"/>
      <c r="J6" s="14"/>
      <c r="K6" s="14"/>
      <c r="L6" s="42"/>
      <c r="M6" s="43"/>
      <c r="N6" s="19"/>
      <c r="O6" s="19"/>
    </row>
    <row r="7" spans="1:15" ht="37.5" customHeight="1" x14ac:dyDescent="0.3">
      <c r="A7" t="s">
        <v>88</v>
      </c>
      <c r="B7" s="40" t="s">
        <v>86</v>
      </c>
      <c r="C7" s="17"/>
      <c r="D7" s="14">
        <v>106144.9</v>
      </c>
      <c r="E7" s="41">
        <f>D7/D5*100</f>
        <v>32.779731239612047</v>
      </c>
      <c r="F7" s="14">
        <v>112695.3</v>
      </c>
      <c r="G7" s="41">
        <f>F7/F5*100</f>
        <v>33.632115563216686</v>
      </c>
      <c r="H7" s="14">
        <v>116454.5</v>
      </c>
      <c r="I7" s="41">
        <f>H7/H5*100</f>
        <v>34.611075116059276</v>
      </c>
      <c r="J7" s="14">
        <f>H7/F7*100</f>
        <v>103.33572030066915</v>
      </c>
      <c r="K7" s="14">
        <f>H7-F7</f>
        <v>3759.1999999999971</v>
      </c>
      <c r="L7" s="14">
        <f>H7-D7</f>
        <v>10309.600000000006</v>
      </c>
      <c r="M7" s="41">
        <f>I7-E7</f>
        <v>1.8313438764472281</v>
      </c>
      <c r="N7" s="19"/>
      <c r="O7" s="19"/>
    </row>
    <row r="8" spans="1:15" ht="21" customHeight="1" x14ac:dyDescent="0.3">
      <c r="B8" s="40" t="s">
        <v>87</v>
      </c>
      <c r="C8" s="17"/>
      <c r="D8" s="14">
        <v>217667.7</v>
      </c>
      <c r="E8" s="41">
        <f>D8/D5*100</f>
        <v>67.220268760387953</v>
      </c>
      <c r="F8" s="14">
        <v>222387.1</v>
      </c>
      <c r="G8" s="41">
        <f>F8/F5*100</f>
        <v>66.367884436783314</v>
      </c>
      <c r="H8" s="14">
        <v>220011.5</v>
      </c>
      <c r="I8" s="41">
        <f>H8/H5*100</f>
        <v>65.388924883940717</v>
      </c>
      <c r="J8" s="14">
        <f>H8/F8*100</f>
        <v>98.931772571340687</v>
      </c>
      <c r="K8" s="14">
        <f>H8-F8</f>
        <v>-2375.6000000000058</v>
      </c>
      <c r="L8" s="14">
        <f>H8-D8</f>
        <v>2343.7999999999884</v>
      </c>
      <c r="M8" s="41">
        <f>I8-E8</f>
        <v>-1.8313438764472352</v>
      </c>
      <c r="N8" s="19"/>
      <c r="O8" s="19"/>
    </row>
    <row r="9" spans="1:15" ht="36" customHeight="1" x14ac:dyDescent="0.25">
      <c r="B9" s="50" t="s">
        <v>90</v>
      </c>
      <c r="C9" s="51" t="s">
        <v>1</v>
      </c>
      <c r="D9" s="53" t="s">
        <v>111</v>
      </c>
      <c r="E9" s="54"/>
      <c r="F9" s="60" t="s">
        <v>112</v>
      </c>
      <c r="G9" s="60"/>
      <c r="H9" s="55" t="s">
        <v>113</v>
      </c>
      <c r="I9" s="55"/>
      <c r="J9" s="56" t="s">
        <v>114</v>
      </c>
      <c r="K9" s="56" t="s">
        <v>97</v>
      </c>
      <c r="L9" s="48" t="s">
        <v>115</v>
      </c>
      <c r="M9" s="49"/>
    </row>
    <row r="10" spans="1:15" ht="38.25" customHeight="1" x14ac:dyDescent="0.25">
      <c r="B10" s="50"/>
      <c r="C10" s="52"/>
      <c r="D10" s="27" t="s">
        <v>91</v>
      </c>
      <c r="E10" s="27" t="s">
        <v>79</v>
      </c>
      <c r="F10" s="61" t="s">
        <v>98</v>
      </c>
      <c r="G10" s="61" t="s">
        <v>79</v>
      </c>
      <c r="H10" s="30" t="s">
        <v>77</v>
      </c>
      <c r="I10" s="30" t="s">
        <v>78</v>
      </c>
      <c r="J10" s="57"/>
      <c r="K10" s="57"/>
      <c r="L10" s="16" t="s">
        <v>82</v>
      </c>
      <c r="M10" s="16" t="s">
        <v>83</v>
      </c>
    </row>
    <row r="11" spans="1:15" ht="24.75" customHeight="1" x14ac:dyDescent="0.3">
      <c r="B11" s="6" t="s">
        <v>0</v>
      </c>
      <c r="C11" s="2" t="s">
        <v>2</v>
      </c>
      <c r="D11" s="14">
        <f>D12+D13+D14+D16+D17+D18+D19+D15</f>
        <v>41580.999999999993</v>
      </c>
      <c r="E11" s="31">
        <f>D11/D55*100</f>
        <v>12.941765633933624</v>
      </c>
      <c r="F11" s="62">
        <f>F12+F13+F14+F16+F17+F18+F19+F15</f>
        <v>46163.899999999994</v>
      </c>
      <c r="G11" s="63">
        <f>F11/F55*100</f>
        <v>13.025740028645178</v>
      </c>
      <c r="H11" s="62">
        <f>H12+H13+H14+H16+H17+H18+H19+H15</f>
        <v>44678.400000000001</v>
      </c>
      <c r="I11" s="63">
        <f>H11/H55*100</f>
        <v>13.263150113926761</v>
      </c>
      <c r="J11" s="10">
        <f t="shared" ref="J11:J16" si="1">H11/F11*100</f>
        <v>96.782117628709898</v>
      </c>
      <c r="K11" s="3">
        <f t="shared" ref="K11:K41" si="2">H11-F11</f>
        <v>-1485.4999999999927</v>
      </c>
      <c r="L11" s="3">
        <f t="shared" ref="L11:L28" si="3">H11-D11</f>
        <v>3097.4000000000087</v>
      </c>
      <c r="M11" s="33">
        <f t="shared" ref="M11:M26" si="4">I11-E11</f>
        <v>0.32138447999313691</v>
      </c>
    </row>
    <row r="12" spans="1:15" ht="57.75" customHeight="1" x14ac:dyDescent="0.3">
      <c r="B12" s="9" t="s">
        <v>51</v>
      </c>
      <c r="C12" s="4" t="s">
        <v>3</v>
      </c>
      <c r="D12" s="5">
        <v>5348.2</v>
      </c>
      <c r="E12" s="32"/>
      <c r="F12" s="64">
        <v>5046.8</v>
      </c>
      <c r="G12" s="65"/>
      <c r="H12" s="64">
        <v>5046.8</v>
      </c>
      <c r="I12" s="65"/>
      <c r="J12" s="11">
        <f t="shared" si="1"/>
        <v>100</v>
      </c>
      <c r="K12" s="5">
        <f t="shared" si="2"/>
        <v>0</v>
      </c>
      <c r="L12" s="5">
        <f>H12-D12</f>
        <v>-301.39999999999964</v>
      </c>
      <c r="M12" s="34"/>
    </row>
    <row r="13" spans="1:15" ht="96.75" customHeight="1" x14ac:dyDescent="0.3">
      <c r="B13" s="9" t="s">
        <v>52</v>
      </c>
      <c r="C13" s="4" t="s">
        <v>4</v>
      </c>
      <c r="D13" s="5">
        <v>465.3</v>
      </c>
      <c r="E13" s="32"/>
      <c r="F13" s="64">
        <v>311.39999999999998</v>
      </c>
      <c r="G13" s="65"/>
      <c r="H13" s="64">
        <v>309.39999999999998</v>
      </c>
      <c r="I13" s="65"/>
      <c r="J13" s="11">
        <f t="shared" si="1"/>
        <v>99.357739242132297</v>
      </c>
      <c r="K13" s="5">
        <f t="shared" si="2"/>
        <v>-2</v>
      </c>
      <c r="L13" s="5">
        <f t="shared" si="3"/>
        <v>-155.90000000000003</v>
      </c>
      <c r="M13" s="34"/>
    </row>
    <row r="14" spans="1:15" ht="40.5" customHeight="1" x14ac:dyDescent="0.3">
      <c r="B14" s="9" t="s">
        <v>53</v>
      </c>
      <c r="C14" s="4" t="s">
        <v>5</v>
      </c>
      <c r="D14" s="5">
        <v>24970.6</v>
      </c>
      <c r="E14" s="32"/>
      <c r="F14" s="64">
        <v>28673.5</v>
      </c>
      <c r="G14" s="65"/>
      <c r="H14" s="64">
        <v>27568.7</v>
      </c>
      <c r="I14" s="65"/>
      <c r="J14" s="11">
        <f t="shared" si="1"/>
        <v>96.146964967653062</v>
      </c>
      <c r="K14" s="5">
        <f t="shared" si="2"/>
        <v>-1104.7999999999993</v>
      </c>
      <c r="L14" s="5">
        <f t="shared" si="3"/>
        <v>2598.1000000000022</v>
      </c>
      <c r="M14" s="34"/>
    </row>
    <row r="15" spans="1:15" ht="26.25" customHeight="1" x14ac:dyDescent="0.3">
      <c r="B15" s="9" t="s">
        <v>105</v>
      </c>
      <c r="C15" s="4" t="s">
        <v>104</v>
      </c>
      <c r="D15" s="5">
        <v>19.7</v>
      </c>
      <c r="E15" s="32"/>
      <c r="F15" s="64">
        <v>6</v>
      </c>
      <c r="G15" s="65"/>
      <c r="H15" s="64">
        <v>6</v>
      </c>
      <c r="I15" s="65"/>
      <c r="J15" s="11">
        <f t="shared" si="1"/>
        <v>100</v>
      </c>
      <c r="K15" s="5">
        <f t="shared" si="2"/>
        <v>0</v>
      </c>
      <c r="L15" s="5">
        <f t="shared" si="3"/>
        <v>-13.7</v>
      </c>
      <c r="M15" s="34"/>
    </row>
    <row r="16" spans="1:15" ht="99.75" customHeight="1" x14ac:dyDescent="0.3">
      <c r="B16" s="9" t="s">
        <v>54</v>
      </c>
      <c r="C16" s="4" t="s">
        <v>6</v>
      </c>
      <c r="D16" s="5">
        <v>4613.7</v>
      </c>
      <c r="E16" s="32"/>
      <c r="F16" s="64">
        <v>5193.7</v>
      </c>
      <c r="G16" s="65"/>
      <c r="H16" s="64">
        <v>5142.1000000000004</v>
      </c>
      <c r="I16" s="65"/>
      <c r="J16" s="11">
        <f t="shared" si="1"/>
        <v>99.006488630456133</v>
      </c>
      <c r="K16" s="5">
        <f t="shared" si="2"/>
        <v>-51.599999999999454</v>
      </c>
      <c r="L16" s="5">
        <f t="shared" si="3"/>
        <v>528.40000000000055</v>
      </c>
      <c r="M16" s="34"/>
    </row>
    <row r="17" spans="2:13" ht="37.5" x14ac:dyDescent="0.3">
      <c r="B17" s="9" t="s">
        <v>55</v>
      </c>
      <c r="C17" s="4" t="s">
        <v>7</v>
      </c>
      <c r="D17" s="5">
        <v>0</v>
      </c>
      <c r="E17" s="32"/>
      <c r="F17" s="64">
        <v>485.8</v>
      </c>
      <c r="G17" s="65"/>
      <c r="H17" s="64">
        <v>485.8</v>
      </c>
      <c r="I17" s="65"/>
      <c r="J17" s="11">
        <v>0</v>
      </c>
      <c r="K17" s="5">
        <f t="shared" si="2"/>
        <v>0</v>
      </c>
      <c r="L17" s="5">
        <f t="shared" si="3"/>
        <v>485.8</v>
      </c>
      <c r="M17" s="34"/>
    </row>
    <row r="18" spans="2:13" ht="20.25" customHeight="1" x14ac:dyDescent="0.3">
      <c r="B18" s="9" t="s">
        <v>56</v>
      </c>
      <c r="C18" s="4" t="s">
        <v>8</v>
      </c>
      <c r="D18" s="5">
        <v>0</v>
      </c>
      <c r="E18" s="32"/>
      <c r="F18" s="64">
        <v>254</v>
      </c>
      <c r="G18" s="65"/>
      <c r="H18" s="64">
        <v>0</v>
      </c>
      <c r="I18" s="65"/>
      <c r="J18" s="11">
        <f t="shared" ref="J18:J26" si="5">H18/F18*100</f>
        <v>0</v>
      </c>
      <c r="K18" s="5">
        <f t="shared" si="2"/>
        <v>-254</v>
      </c>
      <c r="L18" s="5">
        <f t="shared" si="3"/>
        <v>0</v>
      </c>
      <c r="M18" s="34"/>
    </row>
    <row r="19" spans="2:13" ht="37.5" x14ac:dyDescent="0.3">
      <c r="B19" s="9" t="s">
        <v>57</v>
      </c>
      <c r="C19" s="4" t="s">
        <v>9</v>
      </c>
      <c r="D19" s="5">
        <v>6163.5</v>
      </c>
      <c r="E19" s="32"/>
      <c r="F19" s="64">
        <v>6192.7</v>
      </c>
      <c r="G19" s="65"/>
      <c r="H19" s="64">
        <v>6119.6</v>
      </c>
      <c r="I19" s="65"/>
      <c r="J19" s="11">
        <f t="shared" si="5"/>
        <v>98.819577890096411</v>
      </c>
      <c r="K19" s="5">
        <f t="shared" si="2"/>
        <v>-73.099999999999454</v>
      </c>
      <c r="L19" s="5">
        <f t="shared" si="3"/>
        <v>-43.899999999999636</v>
      </c>
      <c r="M19" s="34"/>
    </row>
    <row r="20" spans="2:13" ht="18.75" x14ac:dyDescent="0.3">
      <c r="B20" s="6" t="s">
        <v>10</v>
      </c>
      <c r="C20" s="2" t="s">
        <v>11</v>
      </c>
      <c r="D20" s="3">
        <f>D21</f>
        <v>1237</v>
      </c>
      <c r="E20" s="31">
        <f>D20/D55*100</f>
        <v>0.3850067119399701</v>
      </c>
      <c r="F20" s="66">
        <f>F21</f>
        <v>1399.2</v>
      </c>
      <c r="G20" s="63">
        <f>F20/F55*100</f>
        <v>0.39480233360007144</v>
      </c>
      <c r="H20" s="66">
        <f>H21</f>
        <v>1399.2</v>
      </c>
      <c r="I20" s="63">
        <f>H20/H55*100</f>
        <v>0.41536401570795561</v>
      </c>
      <c r="J20" s="10">
        <f t="shared" si="5"/>
        <v>100</v>
      </c>
      <c r="K20" s="3">
        <f t="shared" si="2"/>
        <v>0</v>
      </c>
      <c r="L20" s="3">
        <f t="shared" si="3"/>
        <v>162.20000000000005</v>
      </c>
      <c r="M20" s="33">
        <f t="shared" si="4"/>
        <v>3.0357303767985511E-2</v>
      </c>
    </row>
    <row r="21" spans="2:13" ht="37.5" x14ac:dyDescent="0.3">
      <c r="B21" s="9" t="s">
        <v>58</v>
      </c>
      <c r="C21" s="4" t="s">
        <v>12</v>
      </c>
      <c r="D21" s="5">
        <v>1237</v>
      </c>
      <c r="E21" s="32"/>
      <c r="F21" s="64">
        <v>1399.2</v>
      </c>
      <c r="G21" s="65"/>
      <c r="H21" s="64">
        <v>1399.2</v>
      </c>
      <c r="I21" s="65"/>
      <c r="J21" s="11">
        <f t="shared" si="5"/>
        <v>100</v>
      </c>
      <c r="K21" s="5">
        <f t="shared" si="2"/>
        <v>0</v>
      </c>
      <c r="L21" s="5">
        <f t="shared" si="3"/>
        <v>162.20000000000005</v>
      </c>
      <c r="M21" s="34"/>
    </row>
    <row r="22" spans="2:13" ht="36.75" customHeight="1" x14ac:dyDescent="0.3">
      <c r="B22" s="6" t="s">
        <v>13</v>
      </c>
      <c r="C22" s="2" t="s">
        <v>14</v>
      </c>
      <c r="D22" s="14">
        <f>D23+D24+D25</f>
        <v>2242</v>
      </c>
      <c r="E22" s="31">
        <f>D22/D55*100</f>
        <v>0.69780521274811069</v>
      </c>
      <c r="F22" s="62">
        <f>F23+F24+F25</f>
        <v>3519.5</v>
      </c>
      <c r="G22" s="63">
        <f>F22/F55*100</f>
        <v>0.99307233641041404</v>
      </c>
      <c r="H22" s="62">
        <f>H23+H24+H25</f>
        <v>3363.5499999999997</v>
      </c>
      <c r="I22" s="63">
        <f>H22/H55*100</f>
        <v>0.99849745214014707</v>
      </c>
      <c r="J22" s="10">
        <f t="shared" si="5"/>
        <v>95.568972865463849</v>
      </c>
      <c r="K22" s="3">
        <f t="shared" si="2"/>
        <v>-155.95000000000027</v>
      </c>
      <c r="L22" s="3">
        <f t="shared" si="3"/>
        <v>1121.5499999999997</v>
      </c>
      <c r="M22" s="33">
        <f t="shared" si="4"/>
        <v>0.30069223939203638</v>
      </c>
    </row>
    <row r="23" spans="2:13" ht="37.5" x14ac:dyDescent="0.3">
      <c r="B23" s="9" t="s">
        <v>49</v>
      </c>
      <c r="C23" s="4" t="s">
        <v>15</v>
      </c>
      <c r="D23" s="5">
        <v>2151.3000000000002</v>
      </c>
      <c r="E23" s="32"/>
      <c r="F23" s="64">
        <v>3473.4</v>
      </c>
      <c r="G23" s="65"/>
      <c r="H23" s="64">
        <v>3348</v>
      </c>
      <c r="I23" s="65"/>
      <c r="J23" s="11">
        <f t="shared" si="5"/>
        <v>96.389704612195544</v>
      </c>
      <c r="K23" s="5">
        <f t="shared" si="2"/>
        <v>-125.40000000000009</v>
      </c>
      <c r="L23" s="5">
        <f t="shared" si="3"/>
        <v>1196.6999999999998</v>
      </c>
      <c r="M23" s="34"/>
    </row>
    <row r="24" spans="2:13" ht="37.5" customHeight="1" x14ac:dyDescent="0.3">
      <c r="B24" s="9" t="s">
        <v>50</v>
      </c>
      <c r="C24" s="4" t="s">
        <v>16</v>
      </c>
      <c r="D24" s="5">
        <v>35.700000000000003</v>
      </c>
      <c r="E24" s="32"/>
      <c r="F24" s="64">
        <v>16.100000000000001</v>
      </c>
      <c r="G24" s="65"/>
      <c r="H24" s="64">
        <v>15.1</v>
      </c>
      <c r="I24" s="65"/>
      <c r="J24" s="11">
        <f t="shared" si="5"/>
        <v>93.788819875776383</v>
      </c>
      <c r="K24" s="5">
        <f t="shared" si="2"/>
        <v>-1.0000000000000018</v>
      </c>
      <c r="L24" s="5">
        <f t="shared" si="3"/>
        <v>-20.6</v>
      </c>
      <c r="M24" s="34"/>
    </row>
    <row r="25" spans="2:13" ht="60" customHeight="1" x14ac:dyDescent="0.3">
      <c r="B25" s="9" t="s">
        <v>59</v>
      </c>
      <c r="C25" s="4" t="s">
        <v>17</v>
      </c>
      <c r="D25" s="5">
        <v>55</v>
      </c>
      <c r="E25" s="32"/>
      <c r="F25" s="64">
        <v>30</v>
      </c>
      <c r="G25" s="65"/>
      <c r="H25" s="64">
        <v>0.45</v>
      </c>
      <c r="I25" s="65"/>
      <c r="J25" s="11">
        <f t="shared" si="5"/>
        <v>1.5000000000000002</v>
      </c>
      <c r="K25" s="5">
        <f t="shared" si="2"/>
        <v>-29.55</v>
      </c>
      <c r="L25" s="5">
        <f t="shared" si="3"/>
        <v>-54.55</v>
      </c>
      <c r="M25" s="34"/>
    </row>
    <row r="26" spans="2:13" ht="18.75" x14ac:dyDescent="0.3">
      <c r="B26" s="6" t="s">
        <v>18</v>
      </c>
      <c r="C26" s="2" t="s">
        <v>19</v>
      </c>
      <c r="D26" s="14">
        <f>D27+D28+D29+D30+D31</f>
        <v>37886.400000000001</v>
      </c>
      <c r="E26" s="41">
        <f>D26/D55*100</f>
        <v>11.791849871659243</v>
      </c>
      <c r="F26" s="62">
        <f>F27+F28+F29+F30+F31</f>
        <v>31454.5</v>
      </c>
      <c r="G26" s="67">
        <f>F26/F55*100</f>
        <v>8.8752930261745604</v>
      </c>
      <c r="H26" s="62">
        <f>H27+H28+H29+H30+H31</f>
        <v>26284.699999999997</v>
      </c>
      <c r="I26" s="67">
        <f>H26/H55*100</f>
        <v>7.8028291478551308</v>
      </c>
      <c r="J26" s="10">
        <f t="shared" si="5"/>
        <v>83.56419590201719</v>
      </c>
      <c r="K26" s="3">
        <f t="shared" si="2"/>
        <v>-5169.8000000000029</v>
      </c>
      <c r="L26" s="3">
        <f t="shared" si="3"/>
        <v>-11601.700000000004</v>
      </c>
      <c r="M26" s="33">
        <f t="shared" si="4"/>
        <v>-3.9890207238041127</v>
      </c>
    </row>
    <row r="27" spans="2:13" ht="40.5" customHeight="1" x14ac:dyDescent="0.3">
      <c r="B27" s="9" t="s">
        <v>60</v>
      </c>
      <c r="C27" s="4" t="s">
        <v>20</v>
      </c>
      <c r="D27" s="5">
        <v>25.1</v>
      </c>
      <c r="E27" s="32"/>
      <c r="F27" s="64">
        <v>139.30000000000001</v>
      </c>
      <c r="G27" s="65"/>
      <c r="H27" s="64">
        <v>39.299999999999997</v>
      </c>
      <c r="I27" s="65"/>
      <c r="J27" s="11">
        <f t="shared" ref="J27:J35" si="6">H27/F27*100</f>
        <v>28.212491026561377</v>
      </c>
      <c r="K27" s="5">
        <f t="shared" si="2"/>
        <v>-100.00000000000001</v>
      </c>
      <c r="L27" s="5">
        <f t="shared" si="3"/>
        <v>14.199999999999996</v>
      </c>
      <c r="M27" s="34"/>
    </row>
    <row r="28" spans="2:13" ht="18.75" x14ac:dyDescent="0.3">
      <c r="B28" s="9" t="s">
        <v>61</v>
      </c>
      <c r="C28" s="4" t="s">
        <v>21</v>
      </c>
      <c r="D28" s="5">
        <v>830.8</v>
      </c>
      <c r="E28" s="32"/>
      <c r="F28" s="64">
        <v>133.69999999999999</v>
      </c>
      <c r="G28" s="65"/>
      <c r="H28" s="64">
        <v>133.6</v>
      </c>
      <c r="I28" s="65"/>
      <c r="J28" s="11">
        <f t="shared" si="6"/>
        <v>99.925205684367995</v>
      </c>
      <c r="K28" s="5">
        <f t="shared" si="2"/>
        <v>-9.9999999999994316E-2</v>
      </c>
      <c r="L28" s="5">
        <f t="shared" si="3"/>
        <v>-697.19999999999993</v>
      </c>
      <c r="M28" s="34"/>
    </row>
    <row r="29" spans="2:13" ht="18.75" x14ac:dyDescent="0.3">
      <c r="B29" s="9" t="s">
        <v>92</v>
      </c>
      <c r="C29" s="4" t="s">
        <v>93</v>
      </c>
      <c r="D29" s="5">
        <v>1863.2</v>
      </c>
      <c r="E29" s="32"/>
      <c r="F29" s="64">
        <v>1903.2</v>
      </c>
      <c r="G29" s="65"/>
      <c r="H29" s="64">
        <v>1593.6</v>
      </c>
      <c r="I29" s="65"/>
      <c r="J29" s="11">
        <f t="shared" si="6"/>
        <v>83.732660781841105</v>
      </c>
      <c r="K29" s="5">
        <f t="shared" si="2"/>
        <v>-309.60000000000014</v>
      </c>
      <c r="L29" s="5">
        <f t="shared" ref="L29:M54" si="7">H29-D29</f>
        <v>-269.60000000000014</v>
      </c>
      <c r="M29" s="34"/>
    </row>
    <row r="30" spans="2:13" ht="37.5" x14ac:dyDescent="0.3">
      <c r="B30" s="9" t="s">
        <v>62</v>
      </c>
      <c r="C30" s="4" t="s">
        <v>22</v>
      </c>
      <c r="D30" s="5">
        <v>34697.800000000003</v>
      </c>
      <c r="E30" s="32"/>
      <c r="F30" s="64">
        <v>29005.3</v>
      </c>
      <c r="G30" s="65"/>
      <c r="H30" s="64">
        <v>24347.599999999999</v>
      </c>
      <c r="I30" s="65"/>
      <c r="J30" s="11">
        <f t="shared" si="6"/>
        <v>83.941900273398304</v>
      </c>
      <c r="K30" s="5">
        <f t="shared" si="2"/>
        <v>-4657.7000000000007</v>
      </c>
      <c r="L30" s="5">
        <f t="shared" si="7"/>
        <v>-10350.200000000004</v>
      </c>
      <c r="M30" s="34"/>
    </row>
    <row r="31" spans="2:13" ht="37.5" x14ac:dyDescent="0.3">
      <c r="B31" s="9" t="s">
        <v>63</v>
      </c>
      <c r="C31" s="4" t="s">
        <v>23</v>
      </c>
      <c r="D31" s="5">
        <v>469.5</v>
      </c>
      <c r="E31" s="32"/>
      <c r="F31" s="64">
        <v>273</v>
      </c>
      <c r="G31" s="65"/>
      <c r="H31" s="64">
        <v>170.6</v>
      </c>
      <c r="I31" s="65"/>
      <c r="J31" s="11">
        <f t="shared" si="6"/>
        <v>62.490842490842489</v>
      </c>
      <c r="K31" s="5">
        <f t="shared" si="2"/>
        <v>-102.4</v>
      </c>
      <c r="L31" s="5">
        <f t="shared" si="7"/>
        <v>-298.89999999999998</v>
      </c>
      <c r="M31" s="34"/>
    </row>
    <row r="32" spans="2:13" ht="37.5" x14ac:dyDescent="0.3">
      <c r="B32" s="6" t="s">
        <v>24</v>
      </c>
      <c r="C32" s="7" t="s">
        <v>25</v>
      </c>
      <c r="D32" s="3">
        <f>D33+D34+D35</f>
        <v>21034.5</v>
      </c>
      <c r="E32" s="31">
        <f>D32/D55*100</f>
        <v>6.5468259355709799</v>
      </c>
      <c r="F32" s="66">
        <f>F33+F34+F35</f>
        <v>33100</v>
      </c>
      <c r="G32" s="63">
        <f>F32/F55*100</f>
        <v>9.3395920827346792</v>
      </c>
      <c r="H32" s="66">
        <f>H33+H34+H35</f>
        <v>26610.5</v>
      </c>
      <c r="I32" s="63">
        <f>H32/H55*100</f>
        <v>7.8995455546001665</v>
      </c>
      <c r="J32" s="10">
        <f t="shared" si="6"/>
        <v>80.394259818731115</v>
      </c>
      <c r="K32" s="3">
        <f t="shared" si="2"/>
        <v>-6489.5</v>
      </c>
      <c r="L32" s="3">
        <f t="shared" si="7"/>
        <v>5576</v>
      </c>
      <c r="M32" s="33">
        <f t="shared" si="7"/>
        <v>1.3527196190291866</v>
      </c>
    </row>
    <row r="33" spans="2:13" ht="18.75" x14ac:dyDescent="0.3">
      <c r="B33" s="9" t="s">
        <v>64</v>
      </c>
      <c r="C33" s="8" t="s">
        <v>26</v>
      </c>
      <c r="D33" s="5">
        <v>96.5</v>
      </c>
      <c r="E33" s="32"/>
      <c r="F33" s="64">
        <v>403.5</v>
      </c>
      <c r="G33" s="65"/>
      <c r="H33" s="64">
        <v>191.1</v>
      </c>
      <c r="I33" s="65"/>
      <c r="J33" s="11">
        <f t="shared" si="6"/>
        <v>47.360594795539029</v>
      </c>
      <c r="K33" s="5">
        <f t="shared" si="2"/>
        <v>-212.4</v>
      </c>
      <c r="L33" s="5">
        <f t="shared" si="7"/>
        <v>94.6</v>
      </c>
      <c r="M33" s="34"/>
    </row>
    <row r="34" spans="2:13" ht="18.75" x14ac:dyDescent="0.3">
      <c r="B34" s="9" t="s">
        <v>65</v>
      </c>
      <c r="C34" s="8" t="s">
        <v>27</v>
      </c>
      <c r="D34" s="5">
        <v>10244.9</v>
      </c>
      <c r="E34" s="32"/>
      <c r="F34" s="64">
        <v>5939.6</v>
      </c>
      <c r="G34" s="65"/>
      <c r="H34" s="64">
        <v>5009.5</v>
      </c>
      <c r="I34" s="65"/>
      <c r="J34" s="11">
        <f t="shared" si="6"/>
        <v>84.3406963431881</v>
      </c>
      <c r="K34" s="5">
        <f t="shared" si="2"/>
        <v>-930.10000000000036</v>
      </c>
      <c r="L34" s="5">
        <f t="shared" si="7"/>
        <v>-5235.3999999999996</v>
      </c>
      <c r="M34" s="34"/>
    </row>
    <row r="35" spans="2:13" ht="18.75" x14ac:dyDescent="0.3">
      <c r="B35" s="9" t="s">
        <v>66</v>
      </c>
      <c r="C35" s="8" t="s">
        <v>28</v>
      </c>
      <c r="D35" s="5">
        <v>10693.1</v>
      </c>
      <c r="E35" s="32"/>
      <c r="F35" s="64">
        <v>26756.9</v>
      </c>
      <c r="G35" s="65"/>
      <c r="H35" s="64">
        <v>21409.9</v>
      </c>
      <c r="I35" s="65"/>
      <c r="J35" s="11">
        <f t="shared" si="6"/>
        <v>80.016369609334419</v>
      </c>
      <c r="K35" s="5">
        <f t="shared" si="2"/>
        <v>-5347</v>
      </c>
      <c r="L35" s="5">
        <f t="shared" si="7"/>
        <v>10716.800000000001</v>
      </c>
      <c r="M35" s="34"/>
    </row>
    <row r="36" spans="2:13" ht="18.75" x14ac:dyDescent="0.3">
      <c r="B36" s="6" t="s">
        <v>80</v>
      </c>
      <c r="C36" s="7" t="s">
        <v>81</v>
      </c>
      <c r="D36" s="3">
        <f>D37</f>
        <v>20</v>
      </c>
      <c r="E36" s="31">
        <v>0</v>
      </c>
      <c r="F36" s="66">
        <f>F37</f>
        <v>10</v>
      </c>
      <c r="G36" s="63">
        <f>G37</f>
        <v>0</v>
      </c>
      <c r="H36" s="66">
        <f>H37</f>
        <v>0</v>
      </c>
      <c r="I36" s="63">
        <f>I37</f>
        <v>0</v>
      </c>
      <c r="J36" s="10">
        <v>0</v>
      </c>
      <c r="K36" s="3">
        <f t="shared" si="2"/>
        <v>-10</v>
      </c>
      <c r="L36" s="5">
        <f t="shared" si="7"/>
        <v>-20</v>
      </c>
      <c r="M36" s="34"/>
    </row>
    <row r="37" spans="2:13" ht="37.5" x14ac:dyDescent="0.3">
      <c r="B37" s="9" t="s">
        <v>102</v>
      </c>
      <c r="C37" s="8" t="s">
        <v>103</v>
      </c>
      <c r="D37" s="5">
        <v>20</v>
      </c>
      <c r="E37" s="32"/>
      <c r="F37" s="64">
        <v>10</v>
      </c>
      <c r="G37" s="65"/>
      <c r="H37" s="64">
        <v>0</v>
      </c>
      <c r="I37" s="65"/>
      <c r="J37" s="11">
        <v>0</v>
      </c>
      <c r="K37" s="5">
        <f t="shared" si="2"/>
        <v>-10</v>
      </c>
      <c r="L37" s="5">
        <f t="shared" si="7"/>
        <v>-20</v>
      </c>
      <c r="M37" s="34"/>
    </row>
    <row r="38" spans="2:13" ht="18.75" x14ac:dyDescent="0.3">
      <c r="B38" s="6" t="s">
        <v>29</v>
      </c>
      <c r="C38" s="7" t="s">
        <v>30</v>
      </c>
      <c r="D38" s="3">
        <f>D39+D40+D41+D42+D43</f>
        <v>168176.09999999998</v>
      </c>
      <c r="E38" s="31">
        <v>52.11</v>
      </c>
      <c r="F38" s="66">
        <f>F39+F40+F41+F42+F43</f>
        <v>179514.5</v>
      </c>
      <c r="G38" s="68">
        <f>F38/F55*100</f>
        <v>50.652332414987143</v>
      </c>
      <c r="H38" s="66">
        <f>H39+H40+H41+H42+H43</f>
        <v>177809.7</v>
      </c>
      <c r="I38" s="63">
        <f>H38/H55*100</f>
        <v>52.784270314341683</v>
      </c>
      <c r="J38" s="10">
        <f>H38/F38*100</f>
        <v>99.050327410877685</v>
      </c>
      <c r="K38" s="3">
        <f t="shared" si="2"/>
        <v>-1704.7999999999884</v>
      </c>
      <c r="L38" s="3">
        <f t="shared" si="7"/>
        <v>9633.6000000000349</v>
      </c>
      <c r="M38" s="33">
        <f t="shared" si="7"/>
        <v>0.67427031434168327</v>
      </c>
    </row>
    <row r="39" spans="2:13" ht="18.75" x14ac:dyDescent="0.3">
      <c r="B39" s="9" t="s">
        <v>67</v>
      </c>
      <c r="C39" s="8" t="s">
        <v>31</v>
      </c>
      <c r="D39" s="5">
        <v>23418.5</v>
      </c>
      <c r="E39" s="32"/>
      <c r="F39" s="64">
        <v>27563.9</v>
      </c>
      <c r="G39" s="65"/>
      <c r="H39" s="64">
        <v>27307.200000000001</v>
      </c>
      <c r="I39" s="65"/>
      <c r="J39" s="11">
        <f>H39/F39*100</f>
        <v>99.068709435167008</v>
      </c>
      <c r="K39" s="5">
        <f t="shared" si="2"/>
        <v>-256.70000000000073</v>
      </c>
      <c r="L39" s="5">
        <f t="shared" si="7"/>
        <v>3888.7000000000007</v>
      </c>
      <c r="M39" s="34"/>
    </row>
    <row r="40" spans="2:13" ht="18" customHeight="1" x14ac:dyDescent="0.3">
      <c r="B40" s="9" t="s">
        <v>68</v>
      </c>
      <c r="C40" s="8" t="s">
        <v>32</v>
      </c>
      <c r="D40" s="5">
        <v>113841.3</v>
      </c>
      <c r="E40" s="32"/>
      <c r="F40" s="64">
        <v>118913.8</v>
      </c>
      <c r="G40" s="65"/>
      <c r="H40" s="64">
        <v>117839.5</v>
      </c>
      <c r="I40" s="65"/>
      <c r="J40" s="11">
        <f>H40/F40*100</f>
        <v>99.096572475187912</v>
      </c>
      <c r="K40" s="5">
        <f t="shared" si="2"/>
        <v>-1074.3000000000029</v>
      </c>
      <c r="L40" s="5">
        <f t="shared" si="7"/>
        <v>3998.1999999999971</v>
      </c>
      <c r="M40" s="34"/>
    </row>
    <row r="41" spans="2:13" ht="40.5" customHeight="1" x14ac:dyDescent="0.3">
      <c r="B41" s="9" t="s">
        <v>99</v>
      </c>
      <c r="C41" s="8" t="s">
        <v>100</v>
      </c>
      <c r="D41" s="5">
        <v>7143.4</v>
      </c>
      <c r="E41" s="32"/>
      <c r="F41" s="64">
        <v>7184.4</v>
      </c>
      <c r="G41" s="65"/>
      <c r="H41" s="64">
        <v>7013.7</v>
      </c>
      <c r="I41" s="65"/>
      <c r="J41" s="11">
        <f>H41/F41*100</f>
        <v>97.624018707198928</v>
      </c>
      <c r="K41" s="5">
        <f t="shared" si="2"/>
        <v>-170.69999999999982</v>
      </c>
      <c r="L41" s="5">
        <f t="shared" si="7"/>
        <v>-129.69999999999982</v>
      </c>
      <c r="M41" s="34"/>
    </row>
    <row r="42" spans="2:13" ht="35.25" customHeight="1" x14ac:dyDescent="0.3">
      <c r="B42" s="9" t="s">
        <v>69</v>
      </c>
      <c r="C42" s="8" t="s">
        <v>33</v>
      </c>
      <c r="D42" s="5">
        <v>643.79999999999995</v>
      </c>
      <c r="E42" s="32"/>
      <c r="F42" s="64">
        <v>704.3</v>
      </c>
      <c r="G42" s="65"/>
      <c r="H42" s="64">
        <v>674.9</v>
      </c>
      <c r="I42" s="65"/>
      <c r="J42" s="11">
        <f t="shared" ref="J42:J55" si="8">H42/F42*100</f>
        <v>95.825642481896921</v>
      </c>
      <c r="K42" s="5">
        <f t="shared" ref="K42:K54" si="9">H42-F42</f>
        <v>-29.399999999999977</v>
      </c>
      <c r="L42" s="5">
        <f t="shared" si="7"/>
        <v>31.100000000000023</v>
      </c>
      <c r="M42" s="34"/>
    </row>
    <row r="43" spans="2:13" ht="37.5" customHeight="1" x14ac:dyDescent="0.3">
      <c r="B43" s="9" t="s">
        <v>70</v>
      </c>
      <c r="C43" s="8" t="s">
        <v>34</v>
      </c>
      <c r="D43" s="5">
        <v>23129.1</v>
      </c>
      <c r="E43" s="32"/>
      <c r="F43" s="64">
        <v>25148.1</v>
      </c>
      <c r="G43" s="65"/>
      <c r="H43" s="64">
        <v>24974.400000000001</v>
      </c>
      <c r="I43" s="65"/>
      <c r="J43" s="11">
        <f t="shared" si="8"/>
        <v>99.309291755639606</v>
      </c>
      <c r="K43" s="5">
        <f t="shared" si="9"/>
        <v>-173.69999999999709</v>
      </c>
      <c r="L43" s="5">
        <f t="shared" si="7"/>
        <v>1845.3000000000029</v>
      </c>
      <c r="M43" s="34"/>
    </row>
    <row r="44" spans="2:13" ht="18" customHeight="1" x14ac:dyDescent="0.3">
      <c r="B44" s="6" t="s">
        <v>35</v>
      </c>
      <c r="C44" s="7" t="s">
        <v>36</v>
      </c>
      <c r="D44" s="3">
        <f>D45+D46</f>
        <v>27852.600000000002</v>
      </c>
      <c r="E44" s="31">
        <f>D44/D55*100</f>
        <v>8.6689069886654906</v>
      </c>
      <c r="F44" s="66">
        <f>F45+F46</f>
        <v>35608.6</v>
      </c>
      <c r="G44" s="63">
        <f>F44/F55*100</f>
        <v>10.047425940702903</v>
      </c>
      <c r="H44" s="66">
        <f>H45+H46</f>
        <v>35312.6</v>
      </c>
      <c r="I44" s="63">
        <f>H44/H55*100</f>
        <v>10.482835435312145</v>
      </c>
      <c r="J44" s="10">
        <f t="shared" si="8"/>
        <v>99.168740135809884</v>
      </c>
      <c r="K44" s="3">
        <f t="shared" si="9"/>
        <v>-296</v>
      </c>
      <c r="L44" s="3">
        <f t="shared" si="7"/>
        <v>7459.9999999999964</v>
      </c>
      <c r="M44" s="33">
        <f t="shared" si="7"/>
        <v>1.8139284466466545</v>
      </c>
    </row>
    <row r="45" spans="2:13" ht="19.5" customHeight="1" x14ac:dyDescent="0.3">
      <c r="B45" s="9" t="s">
        <v>71</v>
      </c>
      <c r="C45" s="8" t="s">
        <v>37</v>
      </c>
      <c r="D45" s="5">
        <v>22878.9</v>
      </c>
      <c r="E45" s="32"/>
      <c r="F45" s="64">
        <v>30164.1</v>
      </c>
      <c r="G45" s="65"/>
      <c r="H45" s="64">
        <v>29977.3</v>
      </c>
      <c r="I45" s="65"/>
      <c r="J45" s="11">
        <f t="shared" si="8"/>
        <v>99.380720790608706</v>
      </c>
      <c r="K45" s="5">
        <f t="shared" si="9"/>
        <v>-186.79999999999927</v>
      </c>
      <c r="L45" s="5">
        <f t="shared" si="7"/>
        <v>7098.3999999999978</v>
      </c>
      <c r="M45" s="34"/>
    </row>
    <row r="46" spans="2:13" ht="39" customHeight="1" x14ac:dyDescent="0.3">
      <c r="B46" s="9" t="s">
        <v>72</v>
      </c>
      <c r="C46" s="8" t="s">
        <v>38</v>
      </c>
      <c r="D46" s="5">
        <v>4973.7</v>
      </c>
      <c r="E46" s="32"/>
      <c r="F46" s="64">
        <v>5444.5</v>
      </c>
      <c r="G46" s="65"/>
      <c r="H46" s="64">
        <v>5335.3</v>
      </c>
      <c r="I46" s="65"/>
      <c r="J46" s="11">
        <f t="shared" si="8"/>
        <v>97.994306180549188</v>
      </c>
      <c r="K46" s="5">
        <f t="shared" si="9"/>
        <v>-109.19999999999982</v>
      </c>
      <c r="L46" s="5">
        <f t="shared" si="7"/>
        <v>361.60000000000036</v>
      </c>
      <c r="M46" s="34"/>
    </row>
    <row r="47" spans="2:13" ht="18.75" x14ac:dyDescent="0.3">
      <c r="B47" s="6" t="s">
        <v>39</v>
      </c>
      <c r="C47" s="7" t="s">
        <v>40</v>
      </c>
      <c r="D47" s="3">
        <f>D48+D49+D50+D51</f>
        <v>15634.900000000001</v>
      </c>
      <c r="E47" s="31">
        <f>D47/D55*100</f>
        <v>4.8662420699355211</v>
      </c>
      <c r="F47" s="66">
        <f>F48+F49+F50+F51</f>
        <v>14541.600000000002</v>
      </c>
      <c r="G47" s="63">
        <f>F47/F55*100</f>
        <v>4.1031000673805025</v>
      </c>
      <c r="H47" s="66">
        <f>H48+H49+H50+H51</f>
        <v>12353.5</v>
      </c>
      <c r="I47" s="63">
        <f>H47/H55*100</f>
        <v>3.6672379703031943</v>
      </c>
      <c r="J47" s="10">
        <f t="shared" si="8"/>
        <v>84.952824998624621</v>
      </c>
      <c r="K47" s="3">
        <f t="shared" si="9"/>
        <v>-2188.1000000000022</v>
      </c>
      <c r="L47" s="3">
        <f t="shared" si="7"/>
        <v>-3281.4000000000015</v>
      </c>
      <c r="M47" s="33">
        <f t="shared" si="7"/>
        <v>-1.1990040996323268</v>
      </c>
    </row>
    <row r="48" spans="2:13" ht="18.75" x14ac:dyDescent="0.3">
      <c r="B48" s="9" t="s">
        <v>39</v>
      </c>
      <c r="C48" s="8" t="s">
        <v>41</v>
      </c>
      <c r="D48" s="5">
        <v>3973.1</v>
      </c>
      <c r="E48" s="32"/>
      <c r="F48" s="64">
        <v>3963.2</v>
      </c>
      <c r="G48" s="65"/>
      <c r="H48" s="64">
        <v>3958.2</v>
      </c>
      <c r="I48" s="65"/>
      <c r="J48" s="11">
        <f t="shared" si="8"/>
        <v>99.873839321760187</v>
      </c>
      <c r="K48" s="5">
        <f t="shared" si="9"/>
        <v>-5</v>
      </c>
      <c r="L48" s="5">
        <f t="shared" si="7"/>
        <v>-14.900000000000091</v>
      </c>
      <c r="M48" s="34"/>
    </row>
    <row r="49" spans="2:13" ht="18" customHeight="1" x14ac:dyDescent="0.3">
      <c r="B49" s="9" t="s">
        <v>73</v>
      </c>
      <c r="C49" s="8" t="s">
        <v>42</v>
      </c>
      <c r="D49" s="5">
        <v>2322</v>
      </c>
      <c r="E49" s="32"/>
      <c r="F49" s="64">
        <v>23.5</v>
      </c>
      <c r="G49" s="65"/>
      <c r="H49" s="64">
        <v>23.5</v>
      </c>
      <c r="I49" s="65"/>
      <c r="J49" s="11">
        <f t="shared" si="8"/>
        <v>100</v>
      </c>
      <c r="K49" s="5">
        <f t="shared" si="9"/>
        <v>0</v>
      </c>
      <c r="L49" s="5">
        <f t="shared" si="7"/>
        <v>-2298.5</v>
      </c>
      <c r="M49" s="34"/>
    </row>
    <row r="50" spans="2:13" ht="18.75" x14ac:dyDescent="0.3">
      <c r="B50" s="9" t="s">
        <v>74</v>
      </c>
      <c r="C50" s="8" t="s">
        <v>43</v>
      </c>
      <c r="D50" s="5">
        <v>8245.6</v>
      </c>
      <c r="E50" s="32"/>
      <c r="F50" s="64">
        <v>9516.7000000000007</v>
      </c>
      <c r="G50" s="65"/>
      <c r="H50" s="64">
        <v>7333.6</v>
      </c>
      <c r="I50" s="65"/>
      <c r="J50" s="11">
        <f t="shared" si="8"/>
        <v>77.060325533010385</v>
      </c>
      <c r="K50" s="5">
        <f t="shared" si="9"/>
        <v>-2183.1000000000004</v>
      </c>
      <c r="L50" s="5">
        <f t="shared" si="7"/>
        <v>-912</v>
      </c>
      <c r="M50" s="34"/>
    </row>
    <row r="51" spans="2:13" ht="37.5" customHeight="1" x14ac:dyDescent="0.3">
      <c r="B51" s="9" t="s">
        <v>94</v>
      </c>
      <c r="C51" s="8" t="s">
        <v>44</v>
      </c>
      <c r="D51" s="5">
        <v>1094.2</v>
      </c>
      <c r="E51" s="32"/>
      <c r="F51" s="64">
        <v>1038.2</v>
      </c>
      <c r="G51" s="65"/>
      <c r="H51" s="64">
        <v>1038.2</v>
      </c>
      <c r="I51" s="65"/>
      <c r="J51" s="11">
        <f t="shared" si="8"/>
        <v>100</v>
      </c>
      <c r="K51" s="5">
        <f t="shared" si="9"/>
        <v>0</v>
      </c>
      <c r="L51" s="5">
        <f t="shared" si="7"/>
        <v>-56</v>
      </c>
      <c r="M51" s="34"/>
    </row>
    <row r="52" spans="2:13" ht="17.25" customHeight="1" x14ac:dyDescent="0.3">
      <c r="B52" s="6" t="s">
        <v>95</v>
      </c>
      <c r="C52" s="7" t="s">
        <v>45</v>
      </c>
      <c r="D52" s="3">
        <f>D53+D54</f>
        <v>5628.6</v>
      </c>
      <c r="E52" s="31">
        <f>D52/D55*100</f>
        <v>1.7518583498992042</v>
      </c>
      <c r="F52" s="66">
        <f>F53+F54</f>
        <v>9093.4</v>
      </c>
      <c r="G52" s="63">
        <f>F52/F55*100</f>
        <v>2.5658201403365415</v>
      </c>
      <c r="H52" s="66">
        <f>H53+H54</f>
        <v>9049</v>
      </c>
      <c r="I52" s="63">
        <f>H52/H55*100</f>
        <v>2.6862699958128147</v>
      </c>
      <c r="J52" s="10">
        <f t="shared" si="8"/>
        <v>99.511733784942933</v>
      </c>
      <c r="K52" s="3">
        <f t="shared" si="9"/>
        <v>-44.399999999999636</v>
      </c>
      <c r="L52" s="3">
        <f t="shared" si="7"/>
        <v>3420.3999999999996</v>
      </c>
      <c r="M52" s="33">
        <f t="shared" si="7"/>
        <v>0.93441164591361048</v>
      </c>
    </row>
    <row r="53" spans="2:13" ht="19.5" customHeight="1" x14ac:dyDescent="0.3">
      <c r="B53" s="9" t="s">
        <v>75</v>
      </c>
      <c r="C53" s="15" t="s">
        <v>46</v>
      </c>
      <c r="D53" s="5">
        <v>5447.1</v>
      </c>
      <c r="E53" s="32"/>
      <c r="F53" s="64">
        <v>8856</v>
      </c>
      <c r="G53" s="65"/>
      <c r="H53" s="64">
        <v>8846.4</v>
      </c>
      <c r="I53" s="65"/>
      <c r="J53" s="11">
        <f t="shared" si="8"/>
        <v>99.89159891598915</v>
      </c>
      <c r="K53" s="5">
        <f t="shared" si="9"/>
        <v>-9.6000000000003638</v>
      </c>
      <c r="L53" s="5">
        <f t="shared" si="7"/>
        <v>3399.2999999999993</v>
      </c>
      <c r="M53" s="34"/>
    </row>
    <row r="54" spans="2:13" ht="18" customHeight="1" x14ac:dyDescent="0.3">
      <c r="B54" s="9" t="s">
        <v>76</v>
      </c>
      <c r="C54" s="15" t="s">
        <v>47</v>
      </c>
      <c r="D54" s="5">
        <v>181.5</v>
      </c>
      <c r="E54" s="32"/>
      <c r="F54" s="64">
        <v>237.4</v>
      </c>
      <c r="G54" s="65"/>
      <c r="H54" s="64">
        <v>202.6</v>
      </c>
      <c r="I54" s="65"/>
      <c r="J54" s="11">
        <f t="shared" si="8"/>
        <v>85.341196293176068</v>
      </c>
      <c r="K54" s="5">
        <f t="shared" si="9"/>
        <v>-34.800000000000011</v>
      </c>
      <c r="L54" s="5">
        <f t="shared" si="7"/>
        <v>21.099999999999994</v>
      </c>
      <c r="M54" s="34"/>
    </row>
    <row r="55" spans="2:13" ht="16.5" customHeight="1" x14ac:dyDescent="0.3">
      <c r="B55" s="6" t="s">
        <v>48</v>
      </c>
      <c r="C55" s="3"/>
      <c r="D55" s="14">
        <f t="shared" ref="D55:I55" si="10">D11+D20+D22+D26+D32+D36+D38+D44+D47+D52</f>
        <v>321293.09999999998</v>
      </c>
      <c r="E55" s="14">
        <f t="shared" si="10"/>
        <v>99.760260774352147</v>
      </c>
      <c r="F55" s="62">
        <f t="shared" si="10"/>
        <v>354405.19999999995</v>
      </c>
      <c r="G55" s="62">
        <f t="shared" si="10"/>
        <v>99.997178370971994</v>
      </c>
      <c r="H55" s="62">
        <f t="shared" si="10"/>
        <v>336861.15</v>
      </c>
      <c r="I55" s="62">
        <f t="shared" si="10"/>
        <v>100</v>
      </c>
      <c r="J55" s="10">
        <f t="shared" si="8"/>
        <v>95.049719925102693</v>
      </c>
      <c r="K55" s="14">
        <f>K11+K20+K22+K26+K32+K36+K38+K44+K47+K52</f>
        <v>-17544.049999999988</v>
      </c>
      <c r="L55" s="14">
        <f>L11+L20+L22+L26+L32+L36+L38+L44+L47+L52</f>
        <v>15568.050000000034</v>
      </c>
      <c r="M55" s="14">
        <f t="shared" ref="M55" si="11">M11+M20+M22+M26+M32+M36+M38+M44+M47+M52</f>
        <v>0.23973922564785433</v>
      </c>
    </row>
    <row r="56" spans="2:13" ht="18" customHeight="1" x14ac:dyDescent="0.35">
      <c r="B56" s="26"/>
      <c r="C56" s="3"/>
      <c r="D56" s="24"/>
      <c r="E56" s="24"/>
      <c r="F56" s="20"/>
      <c r="G56" s="20"/>
      <c r="H56" s="20"/>
      <c r="I56" s="25"/>
      <c r="J56" s="22"/>
      <c r="K56" s="25"/>
      <c r="L56" s="25"/>
      <c r="M56" s="35"/>
    </row>
    <row r="57" spans="2:13" ht="18.75" customHeight="1" x14ac:dyDescent="0.35">
      <c r="B57" s="26"/>
      <c r="C57" s="5"/>
      <c r="D57" s="37"/>
      <c r="E57" s="20"/>
      <c r="F57" s="37"/>
      <c r="G57" s="20"/>
      <c r="H57" s="38"/>
      <c r="I57" s="21"/>
      <c r="J57" s="22"/>
      <c r="K57" s="47"/>
      <c r="L57" s="23"/>
      <c r="M57" s="36"/>
    </row>
    <row r="58" spans="2:13" ht="18.75" x14ac:dyDescent="0.3">
      <c r="B58" s="29"/>
      <c r="C58" s="1"/>
      <c r="D58" s="1"/>
      <c r="E58" s="1"/>
      <c r="F58" s="1"/>
      <c r="G58" s="1"/>
      <c r="H58" s="1"/>
      <c r="I58" s="1"/>
      <c r="J58" s="13"/>
      <c r="K58" s="1"/>
    </row>
    <row r="59" spans="2:13" ht="15" customHeight="1" x14ac:dyDescent="0.3">
      <c r="B59" s="44"/>
      <c r="C59" s="1"/>
      <c r="D59" s="1"/>
      <c r="E59" s="1"/>
      <c r="F59" s="1"/>
      <c r="G59" s="45"/>
      <c r="H59" s="1"/>
      <c r="I59" s="45"/>
      <c r="J59" s="13"/>
      <c r="K59" s="1"/>
    </row>
    <row r="60" spans="2:13" ht="18.75" x14ac:dyDescent="0.3">
      <c r="B60" s="12"/>
      <c r="C60" s="1"/>
      <c r="D60" s="1"/>
      <c r="E60" s="1"/>
      <c r="F60" s="1"/>
      <c r="G60" s="1"/>
      <c r="H60" s="1"/>
      <c r="I60" s="1"/>
      <c r="J60" s="13"/>
      <c r="K60" s="1"/>
    </row>
    <row r="61" spans="2:13" ht="18.75" x14ac:dyDescent="0.3">
      <c r="B61" s="12"/>
      <c r="C61" s="1"/>
      <c r="D61" s="1"/>
      <c r="E61" s="1"/>
      <c r="F61" s="1"/>
      <c r="G61" s="1"/>
      <c r="H61" s="1"/>
      <c r="I61" s="1"/>
      <c r="J61" s="13"/>
      <c r="K61" s="1"/>
      <c r="M61" s="46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"/>
      <c r="C63" s="1"/>
      <c r="D63" s="1"/>
      <c r="E63" s="1"/>
      <c r="F63" s="1"/>
      <c r="G63" s="1"/>
      <c r="H63" s="1"/>
      <c r="I63" s="1"/>
      <c r="J63" s="13"/>
      <c r="K63" s="1"/>
    </row>
    <row r="64" spans="2:13" ht="18.75" x14ac:dyDescent="0.3">
      <c r="B64" s="1"/>
      <c r="C64" s="1"/>
      <c r="D64" s="1"/>
      <c r="E64" s="1"/>
      <c r="F64" s="1"/>
      <c r="G64" s="1"/>
      <c r="H64" s="1"/>
      <c r="I64" s="1"/>
      <c r="J64" s="13"/>
      <c r="K64" s="1"/>
    </row>
    <row r="65" spans="2:9" ht="18.75" x14ac:dyDescent="0.3">
      <c r="B65" s="1"/>
      <c r="C65" s="1"/>
      <c r="D65" s="1"/>
      <c r="E65" s="1"/>
      <c r="F65" s="1"/>
      <c r="G65" s="1"/>
      <c r="H65" s="1"/>
      <c r="I65" s="1"/>
    </row>
    <row r="66" spans="2:9" ht="18.75" x14ac:dyDescent="0.3">
      <c r="B66" s="1"/>
      <c r="C66" s="1"/>
      <c r="D66" s="1"/>
      <c r="E66" s="1"/>
      <c r="F66" s="1"/>
      <c r="G66" s="1"/>
      <c r="H66" s="1"/>
      <c r="I66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" bottom="0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2020-02-04T07:00:08Z</cp:lastPrinted>
  <dcterms:created xsi:type="dcterms:W3CDTF">2015-02-09T15:35:03Z</dcterms:created>
  <dcterms:modified xsi:type="dcterms:W3CDTF">2020-02-04T07:02:48Z</dcterms:modified>
</cp:coreProperties>
</file>